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DAVIDE\MODIFICA PIAO SETTEMBRE 2024\PIAO OTTOBRE\"/>
    </mc:Choice>
  </mc:AlternateContent>
  <xr:revisionPtr revIDLastSave="0" documentId="13_ncr:1_{5131AF95-B045-469C-9F7E-79775F09967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7" i="1" s="1"/>
  <c r="M33" i="1"/>
  <c r="M34" i="1" s="1"/>
  <c r="L33" i="1"/>
  <c r="L34" i="1" s="1"/>
  <c r="K33" i="1"/>
  <c r="K34" i="1" s="1"/>
  <c r="M32" i="1"/>
  <c r="L32" i="1"/>
  <c r="K32" i="1"/>
  <c r="M7" i="1"/>
  <c r="K3" i="1"/>
  <c r="F7" i="1"/>
  <c r="G7" i="1"/>
  <c r="H7" i="1"/>
  <c r="I7" i="1"/>
  <c r="J7" i="1"/>
  <c r="J22" i="1"/>
  <c r="F32" i="1"/>
  <c r="F34" i="1" s="1"/>
  <c r="F8" i="1" s="1"/>
  <c r="G32" i="1"/>
  <c r="G34" i="1" s="1"/>
  <c r="G8" i="1" s="1"/>
  <c r="G9" i="1" s="1"/>
  <c r="G10" i="1" s="1"/>
  <c r="H32" i="1"/>
  <c r="H34" i="1" s="1"/>
  <c r="H8" i="1" s="1"/>
  <c r="I32" i="1"/>
  <c r="I34" i="1" s="1"/>
  <c r="I8" i="1" s="1"/>
  <c r="J32" i="1"/>
  <c r="J34" i="1" s="1"/>
  <c r="J8" i="1" s="1"/>
  <c r="M29" i="1"/>
  <c r="M4" i="1"/>
  <c r="M6" i="1"/>
  <c r="I9" i="1" l="1"/>
  <c r="I10" i="1" s="1"/>
  <c r="J9" i="1"/>
  <c r="J10" i="1" s="1"/>
  <c r="F9" i="1"/>
  <c r="F10" i="1" s="1"/>
  <c r="H9" i="1"/>
  <c r="H10" i="1" s="1"/>
  <c r="K14" i="1"/>
  <c r="L14" i="1" s="1"/>
  <c r="K15" i="1"/>
  <c r="L15" i="1" s="1"/>
  <c r="M15" i="1" s="1"/>
  <c r="K16" i="1"/>
  <c r="L16" i="1" s="1"/>
  <c r="M16" i="1" s="1"/>
  <c r="M14" i="1" l="1"/>
  <c r="L8" i="1"/>
  <c r="L9" i="1" s="1"/>
  <c r="D32" i="1"/>
  <c r="D34" i="1" s="1"/>
  <c r="D8" i="1" s="1"/>
  <c r="C32" i="1"/>
  <c r="C34" i="1" s="1"/>
  <c r="C8" i="1" s="1"/>
  <c r="B32" i="1"/>
  <c r="B34" i="1" s="1"/>
  <c r="B8" i="1" s="1"/>
  <c r="K8" i="1" l="1"/>
  <c r="M8" i="1"/>
  <c r="M9" i="1" s="1"/>
  <c r="M10" i="1" s="1"/>
  <c r="K7" i="1"/>
  <c r="K9" i="1" l="1"/>
  <c r="K10" i="1" s="1"/>
  <c r="L10" i="1"/>
  <c r="D7" i="1"/>
  <c r="C7" i="1"/>
  <c r="B7" i="1"/>
</calcChain>
</file>

<file path=xl/sharedStrings.xml><?xml version="1.0" encoding="utf-8"?>
<sst xmlns="http://schemas.openxmlformats.org/spreadsheetml/2006/main" count="34" uniqueCount="34">
  <si>
    <t>Prospetto dimostrativo della riduzione della spesa del personale di cui ai commi 557 e seguenti della Lege n. 296/2006</t>
  </si>
  <si>
    <t>media 2011/2013</t>
  </si>
  <si>
    <t xml:space="preserve">Spese macroaggregato 101 </t>
  </si>
  <si>
    <t>Spese macroaggregato 103</t>
  </si>
  <si>
    <t>Progettazioni interne</t>
  </si>
  <si>
    <t>Totale spese di personale</t>
  </si>
  <si>
    <t>Componenti escluse</t>
  </si>
  <si>
    <t>Componenti assoggettate al limite di spesa</t>
  </si>
  <si>
    <t>Differenza rispetto alla media triennio 2011/2013</t>
  </si>
  <si>
    <t>Calcolo delle componenti escluse di cui ai commi 557 e segg. della Legge 296/2006</t>
  </si>
  <si>
    <t>Rinnovi contrattuali 2008</t>
  </si>
  <si>
    <t>Rinnovi contrattuali 2009</t>
  </si>
  <si>
    <t>Rinnovi contrattuali 2011</t>
  </si>
  <si>
    <t>Personale comandato ad altre amministrazioni</t>
  </si>
  <si>
    <t>Assunzione lavoratori di categorie protette per la quotta d'obbligo</t>
  </si>
  <si>
    <t>Assunzioni stagionali a progetto finalizzate al miglioramento della circolazione stradale e finanziate con proventi delle violazioni al codice della strada</t>
  </si>
  <si>
    <t>Incentivi al personale per progettazione opere pubbliche, condoni , avvocatura</t>
  </si>
  <si>
    <t>Totale componenti escluse</t>
  </si>
  <si>
    <t>Assegni nucleo familiare ( Deliberazione 31 gennaio 2019, n. 26/2018/PAR Corte dei conti Sezione regionale di controllo per la Lombardia)</t>
  </si>
  <si>
    <t>Quota cantieri di lavoro a carico della Provincia</t>
  </si>
  <si>
    <t>Totale spese escluse</t>
  </si>
  <si>
    <t>Irap e oneri riflessi</t>
  </si>
  <si>
    <r>
      <t xml:space="preserve">IRAP macroaggregato 102 </t>
    </r>
    <r>
      <rPr>
        <sz val="8"/>
        <color rgb="FFFF0000"/>
        <rFont val="Calibri"/>
        <family val="2"/>
        <scheme val="minor"/>
      </rPr>
      <t>(quota relativa al personale)</t>
    </r>
  </si>
  <si>
    <t>2025/2026</t>
  </si>
  <si>
    <t xml:space="preserve">IVC 2024 Incremento indennità IVC 2022 *6,7 </t>
  </si>
  <si>
    <t>Vacanza contrattuale   2022                     Elemento perequativo</t>
  </si>
  <si>
    <t>Censimento oneri inclusi</t>
  </si>
  <si>
    <t>Rimborsi da altre amministrazioni per personale in convenzione oneri inclusi</t>
  </si>
  <si>
    <t>Straordinari ed altri oneri di personale rimborsati per attività elettorale oneri inclusi Det S.C. 486/30-07-2024</t>
  </si>
  <si>
    <t>Diritti di rogito oneri a carico ente cap 430/1</t>
  </si>
  <si>
    <t>Oneri a carico del datore di lavoro per adesione al Fondo Perseo quota a carico azienda e contributo solidarietà INPS</t>
  </si>
  <si>
    <t>Rinnovi contrattuali 2019-2021</t>
  </si>
  <si>
    <t>Rinnovi contrattuali 21.5.2018</t>
  </si>
  <si>
    <t>ALLEGATO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</si>
</sst>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Border="1"/>
    <xf numFmtId="43" fontId="3" fillId="0" borderId="2" xfId="1" applyFont="1" applyBorder="1"/>
    <xf numFmtId="43" fontId="3" fillId="2" borderId="0" xfId="1" applyFont="1" applyFill="1" applyBorder="1"/>
    <xf numFmtId="43" fontId="3" fillId="0" borderId="3" xfId="1" applyFont="1" applyBorder="1"/>
    <xf numFmtId="43" fontId="3" fillId="0" borderId="4" xfId="1" applyFont="1" applyBorder="1"/>
    <xf numFmtId="0" fontId="3" fillId="0" borderId="0" xfId="0" applyFont="1"/>
    <xf numFmtId="43" fontId="4" fillId="0" borderId="1" xfId="1" applyFont="1" applyBorder="1"/>
    <xf numFmtId="43" fontId="4" fillId="0" borderId="2" xfId="1" applyFont="1" applyBorder="1"/>
    <xf numFmtId="0" fontId="3" fillId="0" borderId="5" xfId="0" applyFont="1" applyBorder="1" applyAlignment="1">
      <alignment wrapText="1"/>
    </xf>
    <xf numFmtId="43" fontId="3" fillId="0" borderId="5" xfId="1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0" xfId="1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3" fillId="4" borderId="1" xfId="0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3" fillId="4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43" fontId="8" fillId="3" borderId="4" xfId="1" applyFont="1" applyFill="1" applyBorder="1"/>
    <xf numFmtId="0" fontId="0" fillId="3" borderId="0" xfId="0" applyFill="1"/>
    <xf numFmtId="43" fontId="0" fillId="0" borderId="0" xfId="0" applyNumberFormat="1"/>
    <xf numFmtId="43" fontId="3" fillId="0" borderId="1" xfId="1" applyFont="1" applyFill="1" applyBorder="1"/>
    <xf numFmtId="43" fontId="8" fillId="3" borderId="6" xfId="1" applyFont="1" applyFill="1" applyBorder="1"/>
    <xf numFmtId="43" fontId="8" fillId="3" borderId="5" xfId="1" applyFont="1" applyFill="1" applyBorder="1"/>
    <xf numFmtId="43" fontId="3" fillId="0" borderId="0" xfId="0" applyNumberFormat="1" applyFont="1"/>
    <xf numFmtId="43" fontId="3" fillId="5" borderId="2" xfId="1" applyFont="1" applyFill="1" applyBorder="1"/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B1" zoomScaleNormal="100" workbookViewId="0">
      <selection activeCell="L1" sqref="L1"/>
    </sheetView>
  </sheetViews>
  <sheetFormatPr defaultRowHeight="15" x14ac:dyDescent="0.25"/>
  <cols>
    <col min="1" max="1" width="31" customWidth="1"/>
    <col min="2" max="2" width="11.7109375" customWidth="1"/>
    <col min="3" max="3" width="12.28515625" customWidth="1"/>
    <col min="4" max="4" width="12.42578125" customWidth="1"/>
    <col min="5" max="5" width="12.140625" customWidth="1"/>
    <col min="6" max="6" width="13.28515625" customWidth="1"/>
    <col min="7" max="7" width="14" customWidth="1"/>
    <col min="8" max="9" width="13.28515625" bestFit="1" customWidth="1"/>
    <col min="10" max="10" width="14.28515625" bestFit="1" customWidth="1"/>
    <col min="11" max="12" width="13.28515625" bestFit="1" customWidth="1"/>
    <col min="13" max="13" width="12.85546875" customWidth="1"/>
  </cols>
  <sheetData>
    <row r="1" spans="1:13" x14ac:dyDescent="0.25">
      <c r="A1" s="28" t="s">
        <v>0</v>
      </c>
      <c r="B1" s="28"/>
      <c r="C1" s="28"/>
      <c r="D1" s="28"/>
      <c r="E1" s="28"/>
      <c r="F1" s="28"/>
      <c r="G1" s="28"/>
      <c r="L1" t="s">
        <v>33</v>
      </c>
    </row>
    <row r="2" spans="1:13" ht="30" x14ac:dyDescent="0.25">
      <c r="B2">
        <v>2011</v>
      </c>
      <c r="C2">
        <v>2012</v>
      </c>
      <c r="D2">
        <v>2013</v>
      </c>
      <c r="E2" s="26" t="s">
        <v>1</v>
      </c>
      <c r="F2" s="21">
        <v>2018</v>
      </c>
      <c r="G2" s="21">
        <v>2019</v>
      </c>
      <c r="H2" s="21">
        <v>2020</v>
      </c>
      <c r="I2" s="21">
        <v>2021</v>
      </c>
      <c r="J2" s="21">
        <v>2022</v>
      </c>
      <c r="K2" s="21">
        <v>2023</v>
      </c>
      <c r="L2">
        <v>2024</v>
      </c>
      <c r="M2" s="20" t="s">
        <v>23</v>
      </c>
    </row>
    <row r="3" spans="1:13" x14ac:dyDescent="0.25">
      <c r="A3" s="2" t="s">
        <v>2</v>
      </c>
      <c r="B3" s="6">
        <v>2063453.41</v>
      </c>
      <c r="C3" s="6">
        <v>2032569.93</v>
      </c>
      <c r="D3" s="7">
        <v>2019497.83</v>
      </c>
      <c r="E3" s="8"/>
      <c r="F3" s="9">
        <v>2108981</v>
      </c>
      <c r="G3" s="6">
        <v>2086703</v>
      </c>
      <c r="H3" s="6">
        <v>2078703</v>
      </c>
      <c r="I3" s="6">
        <v>2004854.44</v>
      </c>
      <c r="J3" s="6">
        <v>1890586.28</v>
      </c>
      <c r="K3" s="30">
        <f>1952557.24+K24</f>
        <v>1953928.25</v>
      </c>
      <c r="L3" s="34">
        <f>1990585.22+8383.13+1995.18+712.56</f>
        <v>2001676.0899999999</v>
      </c>
      <c r="M3" s="30">
        <v>2013919.28</v>
      </c>
    </row>
    <row r="4" spans="1:13" x14ac:dyDescent="0.25">
      <c r="A4" s="2" t="s">
        <v>3</v>
      </c>
      <c r="B4" s="6">
        <v>11956.91</v>
      </c>
      <c r="C4" s="6">
        <v>12489.76</v>
      </c>
      <c r="D4" s="7">
        <v>14238.78</v>
      </c>
      <c r="E4" s="8"/>
      <c r="F4" s="9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v>0</v>
      </c>
      <c r="M4" s="6">
        <f t="shared" ref="M4:M6" si="0">L4</f>
        <v>0</v>
      </c>
    </row>
    <row r="5" spans="1:13" ht="23.25" x14ac:dyDescent="0.25">
      <c r="A5" s="2" t="s">
        <v>22</v>
      </c>
      <c r="B5" s="6">
        <v>121415.59</v>
      </c>
      <c r="C5" s="6">
        <v>121246</v>
      </c>
      <c r="D5" s="7">
        <v>115974.48</v>
      </c>
      <c r="E5" s="8"/>
      <c r="F5" s="9">
        <v>119417</v>
      </c>
      <c r="G5" s="6">
        <v>117986</v>
      </c>
      <c r="H5" s="6">
        <v>117986</v>
      </c>
      <c r="I5" s="6">
        <v>108087.82</v>
      </c>
      <c r="J5" s="6">
        <v>131924.48000000001</v>
      </c>
      <c r="K5" s="6">
        <v>114492.37</v>
      </c>
      <c r="L5" s="7">
        <v>120000</v>
      </c>
      <c r="M5" s="6">
        <v>120000</v>
      </c>
    </row>
    <row r="6" spans="1:13" x14ac:dyDescent="0.25">
      <c r="A6" s="2" t="s">
        <v>4</v>
      </c>
      <c r="B6" s="6"/>
      <c r="C6" s="6"/>
      <c r="D6" s="7"/>
      <c r="E6" s="8"/>
      <c r="F6" s="9"/>
      <c r="G6" s="6"/>
      <c r="H6" s="6"/>
      <c r="I6" s="6"/>
      <c r="J6" s="6"/>
      <c r="K6" s="6"/>
      <c r="L6" s="7"/>
      <c r="M6" s="6">
        <f t="shared" si="0"/>
        <v>0</v>
      </c>
    </row>
    <row r="7" spans="1:13" x14ac:dyDescent="0.25">
      <c r="A7" s="2" t="s">
        <v>5</v>
      </c>
      <c r="B7" s="6">
        <f>SUM(B3:B6)</f>
        <v>2196825.9099999997</v>
      </c>
      <c r="C7" s="6">
        <f>SUM(C3:C6)</f>
        <v>2166305.69</v>
      </c>
      <c r="D7" s="7">
        <f>SUM(D3:D6)</f>
        <v>2149711.0900000003</v>
      </c>
      <c r="E7" s="8"/>
      <c r="F7" s="9">
        <f t="shared" ref="F7:K7" si="1">SUM(F3:F6)</f>
        <v>2228398</v>
      </c>
      <c r="G7" s="6">
        <f t="shared" si="1"/>
        <v>2204689</v>
      </c>
      <c r="H7" s="6">
        <f t="shared" si="1"/>
        <v>2196689</v>
      </c>
      <c r="I7" s="6">
        <f t="shared" si="1"/>
        <v>2112942.2599999998</v>
      </c>
      <c r="J7" s="6">
        <f t="shared" si="1"/>
        <v>2022510.76</v>
      </c>
      <c r="K7" s="6">
        <f t="shared" si="1"/>
        <v>2068420.62</v>
      </c>
      <c r="L7" s="7">
        <f>L3+L4+L5+L6</f>
        <v>2121676.09</v>
      </c>
      <c r="M7" s="6">
        <f>M3+M4+M5+M6</f>
        <v>2133919.2800000003</v>
      </c>
    </row>
    <row r="8" spans="1:13" x14ac:dyDescent="0.25">
      <c r="A8" s="2" t="s">
        <v>6</v>
      </c>
      <c r="B8" s="6">
        <f t="shared" ref="B8:I8" si="2">B34</f>
        <v>258382.03</v>
      </c>
      <c r="C8" s="6">
        <f t="shared" si="2"/>
        <v>228210.88999999998</v>
      </c>
      <c r="D8" s="7">
        <f t="shared" si="2"/>
        <v>225753.62</v>
      </c>
      <c r="E8" s="8"/>
      <c r="F8" s="9">
        <f t="shared" si="2"/>
        <v>280806.16000000003</v>
      </c>
      <c r="G8" s="6">
        <f t="shared" si="2"/>
        <v>370317.16000000003</v>
      </c>
      <c r="H8" s="6">
        <f t="shared" si="2"/>
        <v>388896.24</v>
      </c>
      <c r="I8" s="6">
        <f t="shared" si="2"/>
        <v>401921.55000000005</v>
      </c>
      <c r="J8" s="6">
        <f t="shared" ref="J8:K8" si="3">J34</f>
        <v>447727.44</v>
      </c>
      <c r="K8" s="6">
        <f t="shared" si="3"/>
        <v>489473.08686400001</v>
      </c>
      <c r="L8" s="7">
        <f>L34</f>
        <v>526002.37572799996</v>
      </c>
      <c r="M8" s="6">
        <f>M34</f>
        <v>503725.19542400009</v>
      </c>
    </row>
    <row r="9" spans="1:13" s="1" customFormat="1" x14ac:dyDescent="0.25">
      <c r="A9" s="3" t="s">
        <v>7</v>
      </c>
      <c r="B9" s="6">
        <v>1938443.88</v>
      </c>
      <c r="C9" s="6">
        <v>1938094.8</v>
      </c>
      <c r="D9" s="6">
        <v>1923957.47</v>
      </c>
      <c r="E9" s="27">
        <v>1933498.72</v>
      </c>
      <c r="F9" s="6">
        <f t="shared" ref="F9:J9" si="4">F7-F8</f>
        <v>1947591.8399999999</v>
      </c>
      <c r="G9" s="6">
        <f t="shared" si="4"/>
        <v>1834371.8399999999</v>
      </c>
      <c r="H9" s="6">
        <f t="shared" si="4"/>
        <v>1807792.76</v>
      </c>
      <c r="I9" s="6">
        <f t="shared" si="4"/>
        <v>1711020.7099999997</v>
      </c>
      <c r="J9" s="6">
        <f t="shared" si="4"/>
        <v>1574783.32</v>
      </c>
      <c r="K9" s="6">
        <f>K7-K8</f>
        <v>1578947.5331360002</v>
      </c>
      <c r="L9" s="7">
        <f>L7-L8</f>
        <v>1595673.7142719999</v>
      </c>
      <c r="M9" s="12">
        <f>M7-M8</f>
        <v>1630194.0845760002</v>
      </c>
    </row>
    <row r="10" spans="1:13" ht="23.25" x14ac:dyDescent="0.25">
      <c r="A10" s="14" t="s">
        <v>8</v>
      </c>
      <c r="B10" s="15"/>
      <c r="C10" s="15"/>
      <c r="D10" s="15"/>
      <c r="E10" s="15"/>
      <c r="F10" s="15">
        <f>F9-E9</f>
        <v>14093.119999999879</v>
      </c>
      <c r="G10" s="15">
        <f>G9-E9</f>
        <v>-99126.880000000121</v>
      </c>
      <c r="H10" s="15">
        <f>H9-E9</f>
        <v>-125705.95999999996</v>
      </c>
      <c r="I10" s="15">
        <f>I9-E9</f>
        <v>-222478.01000000024</v>
      </c>
      <c r="J10" s="15">
        <f>J9-E9</f>
        <v>-358715.39999999991</v>
      </c>
      <c r="K10" s="15">
        <f>K9-E9</f>
        <v>-354551.18686399981</v>
      </c>
      <c r="L10" s="31">
        <f>L9-E9</f>
        <v>-337825.00572800008</v>
      </c>
      <c r="M10" s="32">
        <f>M9-E9</f>
        <v>-303304.63542399975</v>
      </c>
    </row>
    <row r="11" spans="1:1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9"/>
    </row>
    <row r="12" spans="1:13" x14ac:dyDescent="0.25">
      <c r="A12" s="35" t="s">
        <v>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19"/>
    </row>
    <row r="13" spans="1:13" x14ac:dyDescent="0.25">
      <c r="A13" s="16"/>
      <c r="B13" s="17">
        <v>2011</v>
      </c>
      <c r="C13" s="17">
        <v>2012</v>
      </c>
      <c r="D13" s="17">
        <v>2013</v>
      </c>
      <c r="E13" s="17"/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8">
        <v>2024</v>
      </c>
      <c r="M13" s="10">
        <v>2025</v>
      </c>
    </row>
    <row r="14" spans="1:13" x14ac:dyDescent="0.25">
      <c r="A14" s="22" t="s">
        <v>10</v>
      </c>
      <c r="B14" s="23">
        <v>82825.08</v>
      </c>
      <c r="C14" s="23">
        <v>82825.08</v>
      </c>
      <c r="D14" s="23">
        <v>82825.08</v>
      </c>
      <c r="E14" s="23"/>
      <c r="F14" s="23">
        <v>82825.08</v>
      </c>
      <c r="G14" s="23">
        <v>82825.08</v>
      </c>
      <c r="H14" s="23">
        <v>82825.08</v>
      </c>
      <c r="I14" s="23">
        <v>82825.08</v>
      </c>
      <c r="J14" s="23">
        <v>82825.08</v>
      </c>
      <c r="K14" s="23">
        <f>J14</f>
        <v>82825.08</v>
      </c>
      <c r="L14" s="24">
        <f t="shared" ref="L14:L16" si="5">K14</f>
        <v>82825.08</v>
      </c>
      <c r="M14" s="23">
        <f t="shared" ref="M14:M29" si="6">L14</f>
        <v>82825.08</v>
      </c>
    </row>
    <row r="15" spans="1:13" x14ac:dyDescent="0.25">
      <c r="A15" s="22" t="s">
        <v>11</v>
      </c>
      <c r="B15" s="23">
        <v>52127.83</v>
      </c>
      <c r="C15" s="23">
        <v>52127.83</v>
      </c>
      <c r="D15" s="23">
        <v>52127.83</v>
      </c>
      <c r="E15" s="23"/>
      <c r="F15" s="23">
        <v>52127.83</v>
      </c>
      <c r="G15" s="23">
        <v>52127.83</v>
      </c>
      <c r="H15" s="23">
        <v>52127.83</v>
      </c>
      <c r="I15" s="23">
        <v>52127.83</v>
      </c>
      <c r="J15" s="23">
        <v>52127.83</v>
      </c>
      <c r="K15" s="23">
        <f>J15</f>
        <v>52127.83</v>
      </c>
      <c r="L15" s="24">
        <f t="shared" si="5"/>
        <v>52127.83</v>
      </c>
      <c r="M15" s="23">
        <f t="shared" si="6"/>
        <v>52127.83</v>
      </c>
    </row>
    <row r="16" spans="1:13" x14ac:dyDescent="0.25">
      <c r="A16" s="22" t="s">
        <v>12</v>
      </c>
      <c r="B16" s="23">
        <v>30950.080000000002</v>
      </c>
      <c r="C16" s="23">
        <v>13099.87</v>
      </c>
      <c r="D16" s="23">
        <v>12604.37</v>
      </c>
      <c r="E16" s="23"/>
      <c r="F16" s="23">
        <v>12604.37</v>
      </c>
      <c r="G16" s="23">
        <v>12604.37</v>
      </c>
      <c r="H16" s="23">
        <v>12604.37</v>
      </c>
      <c r="I16" s="23">
        <v>12604.37</v>
      </c>
      <c r="J16" s="23">
        <v>12604.37</v>
      </c>
      <c r="K16" s="23">
        <f>J16</f>
        <v>12604.37</v>
      </c>
      <c r="L16" s="24">
        <f t="shared" si="5"/>
        <v>12604.37</v>
      </c>
      <c r="M16" s="23">
        <f t="shared" si="6"/>
        <v>12604.37</v>
      </c>
    </row>
    <row r="17" spans="1:13" x14ac:dyDescent="0.25">
      <c r="A17" s="22" t="s">
        <v>32</v>
      </c>
      <c r="B17" s="23"/>
      <c r="C17" s="23"/>
      <c r="D17" s="23"/>
      <c r="E17" s="23"/>
      <c r="F17" s="23">
        <v>57309.23</v>
      </c>
      <c r="G17" s="23">
        <v>57309.23</v>
      </c>
      <c r="H17" s="23">
        <v>57309.23</v>
      </c>
      <c r="I17" s="23">
        <v>57309.23</v>
      </c>
      <c r="J17" s="23">
        <v>57309.23</v>
      </c>
      <c r="K17" s="23">
        <v>57309.23</v>
      </c>
      <c r="L17" s="24">
        <v>57309.23</v>
      </c>
      <c r="M17" s="23">
        <v>57309.23</v>
      </c>
    </row>
    <row r="18" spans="1:13" ht="23.25" x14ac:dyDescent="0.25">
      <c r="A18" s="25" t="s">
        <v>25</v>
      </c>
      <c r="B18" s="23">
        <v>9146.16</v>
      </c>
      <c r="C18" s="23">
        <v>9285.24</v>
      </c>
      <c r="D18" s="23">
        <v>9324.14</v>
      </c>
      <c r="E18" s="23"/>
      <c r="F18" s="23">
        <v>9403.85</v>
      </c>
      <c r="G18" s="23">
        <v>9302</v>
      </c>
      <c r="H18" s="23">
        <v>9302</v>
      </c>
      <c r="I18" s="23">
        <v>19087.91</v>
      </c>
      <c r="J18" s="23">
        <v>19990.990000000002</v>
      </c>
      <c r="K18" s="23">
        <v>6298.95</v>
      </c>
      <c r="L18" s="24">
        <v>5866.99</v>
      </c>
      <c r="M18" s="23">
        <v>5775.99</v>
      </c>
    </row>
    <row r="19" spans="1:13" x14ac:dyDescent="0.25">
      <c r="A19" s="25" t="s">
        <v>31</v>
      </c>
      <c r="B19" s="23"/>
      <c r="C19" s="23"/>
      <c r="D19" s="23"/>
      <c r="E19" s="23"/>
      <c r="F19" s="23"/>
      <c r="G19" s="23">
        <v>88131</v>
      </c>
      <c r="H19" s="23">
        <v>88131</v>
      </c>
      <c r="I19" s="23">
        <v>44683.71</v>
      </c>
      <c r="J19" s="23">
        <v>44683.71</v>
      </c>
      <c r="K19" s="23">
        <v>80136.240000000005</v>
      </c>
      <c r="L19" s="24">
        <v>80136.84</v>
      </c>
      <c r="M19" s="23">
        <v>80136.240000000005</v>
      </c>
    </row>
    <row r="20" spans="1:13" ht="23.25" x14ac:dyDescent="0.25">
      <c r="A20" s="25" t="s">
        <v>13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23"/>
    </row>
    <row r="21" spans="1:13" ht="23.25" x14ac:dyDescent="0.25">
      <c r="A21" s="25" t="s">
        <v>24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>
        <v>38710.839999999997</v>
      </c>
      <c r="M21" s="23">
        <v>38101.160000000003</v>
      </c>
    </row>
    <row r="22" spans="1:13" ht="23.25" x14ac:dyDescent="0.25">
      <c r="A22" s="25" t="s">
        <v>14</v>
      </c>
      <c r="B22" s="23"/>
      <c r="C22" s="23"/>
      <c r="D22" s="23"/>
      <c r="E22" s="23"/>
      <c r="F22" s="23"/>
      <c r="G22" s="23"/>
      <c r="H22" s="23"/>
      <c r="I22" s="23"/>
      <c r="J22" s="23">
        <f>20435.08*2</f>
        <v>40870.160000000003</v>
      </c>
      <c r="K22" s="23">
        <v>44531.03</v>
      </c>
      <c r="L22" s="24">
        <v>45289.53</v>
      </c>
      <c r="M22" s="23">
        <v>45289.53</v>
      </c>
    </row>
    <row r="23" spans="1:13" ht="34.5" x14ac:dyDescent="0.25">
      <c r="A23" s="25" t="s">
        <v>28</v>
      </c>
      <c r="B23" s="23"/>
      <c r="C23" s="23"/>
      <c r="D23" s="23">
        <v>13681.32</v>
      </c>
      <c r="E23" s="23"/>
      <c r="F23" s="23">
        <v>8000</v>
      </c>
      <c r="G23" s="23"/>
      <c r="H23" s="23"/>
      <c r="I23" s="23"/>
      <c r="J23" s="23"/>
      <c r="K23" s="23"/>
      <c r="L23" s="34">
        <v>7393.91</v>
      </c>
      <c r="M23" s="23"/>
    </row>
    <row r="24" spans="1:13" x14ac:dyDescent="0.25">
      <c r="A24" s="25" t="s">
        <v>26</v>
      </c>
      <c r="B24" s="23"/>
      <c r="C24" s="23"/>
      <c r="D24" s="23"/>
      <c r="E24" s="23"/>
      <c r="F24" s="23"/>
      <c r="G24" s="23"/>
      <c r="H24" s="23"/>
      <c r="I24" s="23">
        <v>1723</v>
      </c>
      <c r="J24" s="23">
        <v>2812.17</v>
      </c>
      <c r="K24" s="23">
        <v>1371.01</v>
      </c>
      <c r="L24" s="24">
        <v>0</v>
      </c>
      <c r="M24" s="23">
        <v>0</v>
      </c>
    </row>
    <row r="25" spans="1:13" ht="48" customHeight="1" x14ac:dyDescent="0.25">
      <c r="A25" s="25" t="s">
        <v>15</v>
      </c>
      <c r="B25" s="23">
        <v>15250.59</v>
      </c>
      <c r="C25" s="23">
        <v>15521.35</v>
      </c>
      <c r="D25" s="23"/>
      <c r="E25" s="23"/>
      <c r="F25" s="23"/>
      <c r="G25" s="23"/>
      <c r="H25" s="23"/>
      <c r="I25" s="23"/>
      <c r="J25" s="23"/>
      <c r="K25" s="23"/>
      <c r="L25" s="24"/>
      <c r="M25" s="23"/>
    </row>
    <row r="26" spans="1:13" ht="25.5" customHeight="1" x14ac:dyDescent="0.25">
      <c r="A26" s="25" t="s">
        <v>27</v>
      </c>
      <c r="B26" s="23"/>
      <c r="C26" s="23"/>
      <c r="D26" s="23"/>
      <c r="E26" s="23"/>
      <c r="F26" s="23">
        <v>2453.67</v>
      </c>
      <c r="G26" s="23">
        <v>12230.51</v>
      </c>
      <c r="H26" s="23">
        <v>16426.96</v>
      </c>
      <c r="I26" s="23">
        <v>41577.480000000003</v>
      </c>
      <c r="J26" s="23">
        <v>41577.480000000003</v>
      </c>
      <c r="K26" s="23">
        <v>33841.160000000003</v>
      </c>
      <c r="L26" s="24">
        <v>12881.81</v>
      </c>
      <c r="M26" s="23">
        <v>0</v>
      </c>
    </row>
    <row r="27" spans="1:13" ht="23.25" x14ac:dyDescent="0.25">
      <c r="A27" s="25" t="s">
        <v>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</row>
    <row r="28" spans="1:13" x14ac:dyDescent="0.25">
      <c r="A28" s="22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>
        <v>2294.8000000000002</v>
      </c>
      <c r="L28" s="24">
        <v>1053.47</v>
      </c>
      <c r="M28" s="23"/>
    </row>
    <row r="29" spans="1:13" ht="34.5" x14ac:dyDescent="0.25">
      <c r="A29" s="25" t="s">
        <v>30</v>
      </c>
      <c r="B29" s="23"/>
      <c r="C29" s="23"/>
      <c r="D29" s="23"/>
      <c r="E29" s="23"/>
      <c r="F29" s="23"/>
      <c r="G29" s="23">
        <v>604.04999999999995</v>
      </c>
      <c r="H29" s="23">
        <v>641.02</v>
      </c>
      <c r="I29" s="23">
        <v>641.02</v>
      </c>
      <c r="J29" s="23">
        <v>691.02</v>
      </c>
      <c r="K29" s="23">
        <v>1772.57</v>
      </c>
      <c r="L29" s="24">
        <v>1772.57</v>
      </c>
      <c r="M29" s="23">
        <f t="shared" si="6"/>
        <v>1772.57</v>
      </c>
    </row>
    <row r="30" spans="1:13" ht="23.25" x14ac:dyDescent="0.25">
      <c r="A30" s="25" t="s">
        <v>19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4"/>
      <c r="M30" s="23"/>
    </row>
    <row r="31" spans="1:13" ht="45.75" x14ac:dyDescent="0.25">
      <c r="A31" s="25" t="s">
        <v>18</v>
      </c>
      <c r="B31" s="23">
        <v>6500</v>
      </c>
      <c r="C31" s="23"/>
      <c r="D31" s="23"/>
      <c r="E31" s="23"/>
      <c r="F31" s="23"/>
      <c r="G31" s="23"/>
      <c r="H31" s="23">
        <v>14345.66</v>
      </c>
      <c r="I31" s="23">
        <v>14387.26</v>
      </c>
      <c r="J31" s="23">
        <v>2905.58</v>
      </c>
      <c r="K31" s="23">
        <v>0</v>
      </c>
      <c r="L31" s="24">
        <v>0</v>
      </c>
      <c r="M31" s="23"/>
    </row>
    <row r="32" spans="1:13" x14ac:dyDescent="0.25">
      <c r="A32" s="2" t="s">
        <v>20</v>
      </c>
      <c r="B32" s="6">
        <f>SUM(B14:B31)</f>
        <v>196799.74</v>
      </c>
      <c r="C32" s="6">
        <f>SUM(C14:C31)</f>
        <v>172859.37</v>
      </c>
      <c r="D32" s="6">
        <f>SUM(D14:D31)</f>
        <v>170562.74</v>
      </c>
      <c r="E32" s="6"/>
      <c r="F32" s="6">
        <f t="shared" ref="F32:J32" si="7">SUM(F14:F31)</f>
        <v>224724.03000000003</v>
      </c>
      <c r="G32" s="6">
        <f t="shared" si="7"/>
        <v>315134.07</v>
      </c>
      <c r="H32" s="6">
        <f t="shared" si="7"/>
        <v>333713.15000000002</v>
      </c>
      <c r="I32" s="6">
        <f t="shared" si="7"/>
        <v>326966.89</v>
      </c>
      <c r="J32" s="6">
        <f t="shared" si="7"/>
        <v>358397.62</v>
      </c>
      <c r="K32" s="6">
        <f>K14+K15+K16+K17+K18+K19+K20+K21+K22+K23+K24+K25+K26+K27+K28+K29+K30+K31</f>
        <v>375112.27</v>
      </c>
      <c r="L32" s="7">
        <f>L14+L15+L16+L17+L18+L19+L20+L21+L22+L23+L24+L25+L26+L27+L28+L29+L30+L31</f>
        <v>397972.46999999991</v>
      </c>
      <c r="M32" s="6">
        <f>M14+M15+M16+M17+M18+M19+M20+M21+M22+M23+M24+M25+M26+M27+M28+M29+M30+M31</f>
        <v>375942.00000000006</v>
      </c>
    </row>
    <row r="33" spans="1:13" x14ac:dyDescent="0.25">
      <c r="A33" s="4" t="s">
        <v>21</v>
      </c>
      <c r="B33" s="6">
        <v>61582.29</v>
      </c>
      <c r="C33" s="6">
        <v>55351.519999999997</v>
      </c>
      <c r="D33" s="6">
        <v>55190.879999999997</v>
      </c>
      <c r="E33" s="6"/>
      <c r="F33" s="6">
        <v>56082.13</v>
      </c>
      <c r="G33" s="6">
        <v>55183.09</v>
      </c>
      <c r="H33" s="6">
        <v>55183.09</v>
      </c>
      <c r="I33" s="6">
        <v>74954.66</v>
      </c>
      <c r="J33" s="6">
        <v>89329.82</v>
      </c>
      <c r="K33" s="6">
        <f>(K14+K15+K16+K17+K18+K19+K22)*26.68%+(K14+K15+K16+K17+K18+K19)*8.5%</f>
        <v>114360.81686399999</v>
      </c>
      <c r="L33" s="7">
        <f>(L14+L15+L16+L17+L18+L19+L21+L22)*26.68%+(L14+L15+L16+L17+L18+L19+L21)*8.5%</f>
        <v>128029.90572799998</v>
      </c>
      <c r="M33" s="6">
        <f>(M14+M15+M16+M17+M18+M19+M21+M22)*26.68%+(M14+M15+M16+M17+M18+M19+M21)*8.5%</f>
        <v>127783.19542400002</v>
      </c>
    </row>
    <row r="34" spans="1:13" s="1" customFormat="1" x14ac:dyDescent="0.25">
      <c r="A34" s="5" t="s">
        <v>17</v>
      </c>
      <c r="B34" s="12">
        <f>SUM(B32:B33)</f>
        <v>258382.03</v>
      </c>
      <c r="C34" s="12">
        <f>SUM(C32:C33)</f>
        <v>228210.88999999998</v>
      </c>
      <c r="D34" s="12">
        <f>SUM(D32:D33)</f>
        <v>225753.62</v>
      </c>
      <c r="E34" s="12"/>
      <c r="F34" s="12">
        <f t="shared" ref="F34:J34" si="8">SUM(F32:F33)</f>
        <v>280806.16000000003</v>
      </c>
      <c r="G34" s="12">
        <f t="shared" si="8"/>
        <v>370317.16000000003</v>
      </c>
      <c r="H34" s="12">
        <f t="shared" si="8"/>
        <v>388896.24</v>
      </c>
      <c r="I34" s="12">
        <f t="shared" si="8"/>
        <v>401921.55000000005</v>
      </c>
      <c r="J34" s="12">
        <f t="shared" si="8"/>
        <v>447727.44</v>
      </c>
      <c r="K34" s="12">
        <f>K32+K33</f>
        <v>489473.08686400001</v>
      </c>
      <c r="L34" s="13">
        <f>L32+L33</f>
        <v>526002.37572799996</v>
      </c>
      <c r="M34" s="12">
        <f>M32+M33</f>
        <v>503725.19542400009</v>
      </c>
    </row>
    <row r="35" spans="1:13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33"/>
      <c r="M35" s="29"/>
    </row>
  </sheetData>
  <mergeCells count="1">
    <mergeCell ref="A12:L1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Alovisetti</dc:creator>
  <cp:lastModifiedBy>Elisa Rossini</cp:lastModifiedBy>
  <cp:lastPrinted>2024-10-21T13:40:13Z</cp:lastPrinted>
  <dcterms:created xsi:type="dcterms:W3CDTF">2022-02-28T15:24:06Z</dcterms:created>
  <dcterms:modified xsi:type="dcterms:W3CDTF">2024-10-21T13:40:31Z</dcterms:modified>
</cp:coreProperties>
</file>